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9270" activeTab="0"/>
  </bookViews>
  <sheets>
    <sheet name="Calcular Predial" sheetId="1" r:id="rId1"/>
    <sheet name="Datos" sheetId="2" r:id="rId2"/>
  </sheets>
  <definedNames/>
  <calcPr fullCalcOnLoad="1"/>
</workbook>
</file>

<file path=xl/sharedStrings.xml><?xml version="1.0" encoding="utf-8"?>
<sst xmlns="http://schemas.openxmlformats.org/spreadsheetml/2006/main" count="173" uniqueCount="71">
  <si>
    <t>Valor en m2</t>
  </si>
  <si>
    <t>Manzana</t>
  </si>
  <si>
    <t xml:space="preserve">Colonia catastral </t>
  </si>
  <si>
    <t>Región</t>
  </si>
  <si>
    <t>365 a 389</t>
  </si>
  <si>
    <t>A070101</t>
  </si>
  <si>
    <t>$452,07</t>
  </si>
  <si>
    <t>Extensión del terreno en m2</t>
  </si>
  <si>
    <t>(×) Valor unitario por m2</t>
  </si>
  <si>
    <t>Rango de Niveles</t>
  </si>
  <si>
    <t>Número de Niveles</t>
  </si>
  <si>
    <t>Clase</t>
  </si>
  <si>
    <t>Uso</t>
  </si>
  <si>
    <t>H</t>
  </si>
  <si>
    <t>Habitacional</t>
  </si>
  <si>
    <t>1 a 2</t>
  </si>
  <si>
    <t>(=) Valor unitario del terreno</t>
  </si>
  <si>
    <t>El valor catastral del inmueble es el siguiente:</t>
  </si>
  <si>
    <t>Extensión de  la construcción en m2</t>
  </si>
  <si>
    <t>(=) Valor unitario de la construcción</t>
  </si>
  <si>
    <t>Valor unitario del terreno</t>
  </si>
  <si>
    <t>(+) Valor unitario neto de la construcción</t>
  </si>
  <si>
    <t>(=) Valor catastral del inmueble</t>
  </si>
  <si>
    <t xml:space="preserve">(×) Porcentaje para aplicarse </t>
  </si>
  <si>
    <t>Valor catastral del inmueble</t>
  </si>
  <si>
    <t>(–) Límite inferior (LI) de la tarifa</t>
  </si>
  <si>
    <t xml:space="preserve">(=) Excedente del LI </t>
  </si>
  <si>
    <t>(=) Subtotal</t>
  </si>
  <si>
    <t>(+) Cuota fija (CF)</t>
  </si>
  <si>
    <t>(=) Impuesto predial por bimestre</t>
  </si>
  <si>
    <t>Número de niveles</t>
  </si>
  <si>
    <t>Extensión del terreno (m2)</t>
  </si>
  <si>
    <t>Extensión de la construcción (m2)</t>
  </si>
  <si>
    <t>Fecha de construcción</t>
  </si>
  <si>
    <t xml:space="preserve">Número de cuenta predial </t>
  </si>
  <si>
    <t>168-370-39-000</t>
  </si>
  <si>
    <t>USO/CLAVE</t>
  </si>
  <si>
    <t>NÚMERO DE NIVELES</t>
  </si>
  <si>
    <t>CLASE</t>
  </si>
  <si>
    <t>VALOR $/M2</t>
  </si>
  <si>
    <t>N.A.</t>
  </si>
  <si>
    <t>1 A 2</t>
  </si>
  <si>
    <t>3 A 5</t>
  </si>
  <si>
    <t>6 A 10</t>
  </si>
  <si>
    <t>11 A 15</t>
  </si>
  <si>
    <t>16 A 20</t>
  </si>
  <si>
    <t>21 o MÁS</t>
  </si>
  <si>
    <t>Numero + Clase</t>
  </si>
  <si>
    <t>Rango</t>
  </si>
  <si>
    <t>Límite Inferior de Valor Catastral de un Inmueble</t>
  </si>
  <si>
    <t>Límite Superior de Valor Catastral de un Inmueble</t>
  </si>
  <si>
    <t>Cuota Fija</t>
  </si>
  <si>
    <t>Porcentaje para Aplicarse sobre el Excedente del Límite Inferior</t>
  </si>
  <si>
    <t>Porcentaje de subsidio a Vivienda</t>
  </si>
  <si>
    <t>A</t>
  </si>
  <si>
    <t>0.00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</si>
  <si>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</si>
  <si>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</si>
  <si>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</si>
  <si>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</si>
  <si>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</si>
  <si>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</si>
  <si>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</si>
  <si>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</si>
  <si>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</si>
  <si>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</si>
  <si>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</si>
  <si>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</si>
  <si>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</si>
  <si>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</si>
  <si>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En adelante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</si>
</sst>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80A]#,##0.00"/>
  </numFmts>
  <fonts count="7">
    <font>
      <sz val="10"/>
      <name val="Arial"/>
      <family val="0"/>
    </font>
    <font>
      <sz val="8"/>
      <name val="Arial"/>
      <family val="0"/>
    </font>
    <font>
      <sz val="8"/>
      <color indexed="58"/>
      <name val="Verdana"/>
      <family val="2"/>
    </font>
    <font>
      <b/>
      <sz val="8"/>
      <color indexed="58"/>
      <name val="Verdana"/>
      <family val="2"/>
    </font>
    <font>
      <sz val="8"/>
      <color indexed="63"/>
      <name val="Verdana"/>
      <family val="2"/>
    </font>
    <font>
      <b/>
      <sz val="10"/>
      <name val="Arial"/>
      <family val="2"/>
    </font>
    <font>
      <b/>
      <sz val="1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55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0" fillId="5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0" fillId="0" borderId="8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6" borderId="10" xfId="0" applyFont="1" applyFill="1" applyBorder="1" applyAlignment="1">
      <alignment/>
    </xf>
    <xf numFmtId="164" fontId="6" fillId="6" borderId="1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financialred.com.mx/" TargetMode="External" /><Relationship Id="rId3" Type="http://schemas.openxmlformats.org/officeDocument/2006/relationships/hyperlink" Target="http://financialred.com.mx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losimpuestos.com.mx/" TargetMode="External" /><Relationship Id="rId6" Type="http://schemas.openxmlformats.org/officeDocument/2006/relationships/hyperlink" Target="http://losimpuestos.com.mx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2</xdr:row>
      <xdr:rowOff>95250</xdr:rowOff>
    </xdr:from>
    <xdr:to>
      <xdr:col>6</xdr:col>
      <xdr:colOff>647700</xdr:colOff>
      <xdr:row>5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428625"/>
          <a:ext cx="4914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37</xdr:row>
      <xdr:rowOff>66675</xdr:rowOff>
    </xdr:from>
    <xdr:to>
      <xdr:col>6</xdr:col>
      <xdr:colOff>714375</xdr:colOff>
      <xdr:row>41</xdr:row>
      <xdr:rowOff>142875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6276975"/>
          <a:ext cx="8934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2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.421875" style="0" customWidth="1"/>
    <col min="2" max="2" width="44.7109375" style="0" customWidth="1"/>
    <col min="3" max="3" width="14.28125" style="0" customWidth="1"/>
    <col min="4" max="4" width="17.7109375" style="0" customWidth="1"/>
    <col min="5" max="5" width="32.140625" style="0" customWidth="1"/>
    <col min="6" max="6" width="16.28125" style="0" customWidth="1"/>
    <col min="7" max="7" width="12.421875" style="0" customWidth="1"/>
    <col min="9" max="9" width="15.421875" style="0" customWidth="1"/>
  </cols>
  <sheetData>
    <row r="1" ht="13.5" thickBot="1"/>
    <row r="2" spans="2:3" ht="12.75">
      <c r="B2" s="22" t="s">
        <v>30</v>
      </c>
      <c r="C2" s="11">
        <v>2</v>
      </c>
    </row>
    <row r="3" spans="2:3" ht="12.75">
      <c r="B3" s="25" t="s">
        <v>11</v>
      </c>
      <c r="C3" s="16">
        <v>5</v>
      </c>
    </row>
    <row r="4" spans="2:3" ht="12.75">
      <c r="B4" s="25" t="s">
        <v>31</v>
      </c>
      <c r="C4" s="16">
        <v>90</v>
      </c>
    </row>
    <row r="5" spans="2:3" ht="12.75">
      <c r="B5" s="25" t="s">
        <v>32</v>
      </c>
      <c r="C5" s="16">
        <v>80</v>
      </c>
    </row>
    <row r="6" spans="2:3" ht="12.75">
      <c r="B6" s="25" t="s">
        <v>33</v>
      </c>
      <c r="C6" s="17">
        <v>28536</v>
      </c>
    </row>
    <row r="7" spans="2:3" ht="12.75">
      <c r="B7" s="25" t="s">
        <v>34</v>
      </c>
      <c r="C7" s="16" t="s">
        <v>35</v>
      </c>
    </row>
    <row r="8" spans="2:3" ht="13.5" thickBot="1">
      <c r="B8" s="26" t="s">
        <v>12</v>
      </c>
      <c r="C8" s="18" t="s">
        <v>14</v>
      </c>
    </row>
    <row r="9" ht="13.5" thickBot="1"/>
    <row r="10" spans="2:5" ht="12.75">
      <c r="B10" s="22" t="s">
        <v>3</v>
      </c>
      <c r="C10" s="23" t="s">
        <v>1</v>
      </c>
      <c r="D10" s="23" t="s">
        <v>2</v>
      </c>
      <c r="E10" s="24" t="s">
        <v>0</v>
      </c>
    </row>
    <row r="11" spans="2:5" ht="13.5" thickBot="1">
      <c r="B11" s="12" t="str">
        <f>MID(C7,1,3)</f>
        <v>168</v>
      </c>
      <c r="C11" s="13" t="s">
        <v>4</v>
      </c>
      <c r="D11" s="13" t="s">
        <v>5</v>
      </c>
      <c r="E11" s="18" t="s">
        <v>6</v>
      </c>
    </row>
    <row r="12" ht="13.5" thickBot="1"/>
    <row r="13" spans="2:3" ht="12.75">
      <c r="B13" s="10" t="s">
        <v>7</v>
      </c>
      <c r="C13" s="11">
        <f>C4</f>
        <v>90</v>
      </c>
    </row>
    <row r="14" spans="2:3" ht="12.75">
      <c r="B14" s="15" t="s">
        <v>8</v>
      </c>
      <c r="C14" s="19">
        <v>452.07</v>
      </c>
    </row>
    <row r="15" spans="2:3" ht="13.5" thickBot="1">
      <c r="B15" s="12" t="s">
        <v>16</v>
      </c>
      <c r="C15" s="14">
        <f>C14*C13</f>
        <v>40686.3</v>
      </c>
    </row>
    <row r="17" ht="13.5" thickBot="1"/>
    <row r="18" spans="2:9" ht="12.75">
      <c r="B18" s="22" t="s">
        <v>12</v>
      </c>
      <c r="C18" s="23" t="s">
        <v>12</v>
      </c>
      <c r="D18" s="23" t="s">
        <v>9</v>
      </c>
      <c r="E18" s="23" t="s">
        <v>10</v>
      </c>
      <c r="F18" s="23" t="s">
        <v>11</v>
      </c>
      <c r="G18" s="24" t="s">
        <v>0</v>
      </c>
      <c r="I18" s="8" t="s">
        <v>47</v>
      </c>
    </row>
    <row r="19" spans="2:9" ht="13.5" thickBot="1">
      <c r="B19" s="12" t="str">
        <f>C8</f>
        <v>Habitacional</v>
      </c>
      <c r="C19" s="13" t="str">
        <f>MID(B19,1,1)</f>
        <v>H</v>
      </c>
      <c r="D19" s="13">
        <f>C2</f>
        <v>2</v>
      </c>
      <c r="E19" s="13" t="s">
        <v>15</v>
      </c>
      <c r="F19" s="13">
        <f>C3</f>
        <v>5</v>
      </c>
      <c r="G19" s="14">
        <f>VLOOKUP(I19,Datos!D1:E43,2,1)</f>
        <v>6500.18</v>
      </c>
      <c r="I19" s="8" t="str">
        <f>CONCATENATE(E19,"-",F19)</f>
        <v>1 a 2-5</v>
      </c>
    </row>
    <row r="21" ht="13.5" thickBot="1"/>
    <row r="22" spans="2:3" ht="12.75">
      <c r="B22" s="10" t="s">
        <v>18</v>
      </c>
      <c r="C22" s="11">
        <f>C5</f>
        <v>80</v>
      </c>
    </row>
    <row r="23" spans="2:3" ht="12.75">
      <c r="B23" s="15" t="s">
        <v>8</v>
      </c>
      <c r="C23" s="19">
        <f>G19</f>
        <v>6500.18</v>
      </c>
    </row>
    <row r="24" spans="2:3" ht="13.5" thickBot="1">
      <c r="B24" s="12" t="s">
        <v>19</v>
      </c>
      <c r="C24" s="14">
        <f>C22*C23</f>
        <v>520014.4</v>
      </c>
    </row>
    <row r="27" spans="2:6" ht="12.75">
      <c r="B27" s="21" t="s">
        <v>17</v>
      </c>
      <c r="C27" s="21"/>
      <c r="E27" t="s">
        <v>24</v>
      </c>
      <c r="F27" s="1">
        <f>C33</f>
        <v>560700.7000000001</v>
      </c>
    </row>
    <row r="28" spans="5:6" ht="12.75">
      <c r="E28" t="s">
        <v>25</v>
      </c>
      <c r="F28" s="1">
        <f>VLOOKUP(F27,Datos!H1:I17,1,1)</f>
        <v>325481.17</v>
      </c>
    </row>
    <row r="30" spans="2:3" ht="12.75">
      <c r="B30" t="s">
        <v>20</v>
      </c>
      <c r="C30" s="1">
        <f>C15</f>
        <v>40686.3</v>
      </c>
    </row>
    <row r="31" spans="2:6" ht="12.75">
      <c r="B31" t="s">
        <v>21</v>
      </c>
      <c r="C31" s="9">
        <f>C24</f>
        <v>520014.4</v>
      </c>
      <c r="E31" t="s">
        <v>26</v>
      </c>
      <c r="F31" s="1">
        <f>F27-F28</f>
        <v>235219.5300000001</v>
      </c>
    </row>
    <row r="32" spans="3:6" ht="13.5" thickBot="1">
      <c r="C32" s="20"/>
      <c r="E32" t="s">
        <v>23</v>
      </c>
      <c r="F32" s="3">
        <f>VLOOKUP(F28,Datos!H1:K17,4,4)/100</f>
        <v>0.0008989</v>
      </c>
    </row>
    <row r="33" spans="2:6" ht="13.5" thickBot="1">
      <c r="B33" s="27" t="s">
        <v>22</v>
      </c>
      <c r="C33" s="28">
        <f>C32+C31+C30</f>
        <v>560700.7000000001</v>
      </c>
      <c r="E33" t="s">
        <v>27</v>
      </c>
      <c r="F33" s="1">
        <f>F31*F32</f>
        <v>211.4388355170001</v>
      </c>
    </row>
    <row r="34" spans="5:6" ht="13.5" thickBot="1">
      <c r="E34" t="s">
        <v>28</v>
      </c>
      <c r="F34" s="1">
        <f>VLOOKUP(F28,Datos!H1:J17,3,3)</f>
        <v>222.49</v>
      </c>
    </row>
    <row r="35" spans="3:6" ht="20.25" thickBot="1">
      <c r="C35" s="1"/>
      <c r="E35" s="29" t="s">
        <v>29</v>
      </c>
      <c r="F35" s="30">
        <f>F34+F33</f>
        <v>433.9288355170001</v>
      </c>
    </row>
    <row r="36" ht="12.75">
      <c r="C36" s="1"/>
    </row>
    <row r="37" ht="12.75">
      <c r="C37" s="1"/>
    </row>
    <row r="39" ht="12.75">
      <c r="C39" s="1"/>
    </row>
    <row r="41" ht="12.75">
      <c r="C41" s="2"/>
    </row>
    <row r="42" ht="12.75">
      <c r="C42" s="1"/>
    </row>
  </sheetData>
  <printOptions/>
  <pageMargins left="0.75" right="0.75" top="1" bottom="1" header="0" footer="0"/>
  <pageSetup horizontalDpi="720" verticalDpi="7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K4" sqref="K4"/>
    </sheetView>
  </sheetViews>
  <sheetFormatPr defaultColWidth="11.421875" defaultRowHeight="12.75"/>
  <cols>
    <col min="8" max="8" width="14.7109375" style="0" customWidth="1"/>
    <col min="9" max="9" width="16.7109375" style="0" customWidth="1"/>
  </cols>
  <sheetData>
    <row r="1" spans="1:12" ht="75" thickBot="1">
      <c r="A1" s="4" t="s">
        <v>36</v>
      </c>
      <c r="B1" s="4" t="s">
        <v>37</v>
      </c>
      <c r="C1" s="4" t="s">
        <v>38</v>
      </c>
      <c r="D1" s="4"/>
      <c r="E1" s="4" t="s">
        <v>39</v>
      </c>
      <c r="G1" s="4" t="s">
        <v>48</v>
      </c>
      <c r="H1" s="4" t="s">
        <v>49</v>
      </c>
      <c r="I1" s="4" t="s">
        <v>50</v>
      </c>
      <c r="J1" s="4" t="s">
        <v>51</v>
      </c>
      <c r="K1" s="4" t="s">
        <v>52</v>
      </c>
      <c r="L1" s="4" t="s">
        <v>53</v>
      </c>
    </row>
    <row r="2" spans="1:12" ht="13.5" thickBot="1">
      <c r="A2" s="4" t="s">
        <v>13</v>
      </c>
      <c r="B2" s="4" t="s">
        <v>41</v>
      </c>
      <c r="C2" s="4">
        <v>1</v>
      </c>
      <c r="D2" s="4" t="str">
        <f>CONCATENATE(B2,"-",C2)</f>
        <v>1 A 2-1</v>
      </c>
      <c r="E2" s="7">
        <v>1181.09</v>
      </c>
      <c r="G2" s="4" t="s">
        <v>54</v>
      </c>
      <c r="H2" s="7">
        <v>0.11</v>
      </c>
      <c r="I2" s="7">
        <v>162740.82</v>
      </c>
      <c r="J2" s="7">
        <v>151.13</v>
      </c>
      <c r="K2" s="4">
        <v>0.01509</v>
      </c>
      <c r="L2" s="4" t="s">
        <v>55</v>
      </c>
    </row>
    <row r="3" spans="1:12" ht="13.5" thickBot="1">
      <c r="A3" s="4" t="s">
        <v>13</v>
      </c>
      <c r="B3" s="4" t="s">
        <v>41</v>
      </c>
      <c r="C3" s="4">
        <v>2</v>
      </c>
      <c r="D3" s="4" t="str">
        <f aca="true" t="shared" si="0" ref="D3:D43">CONCATENATE(B3,"-",C3)</f>
        <v>1 A 2-2</v>
      </c>
      <c r="E3" s="7">
        <v>1799.82</v>
      </c>
      <c r="G3" s="4" t="s">
        <v>56</v>
      </c>
      <c r="H3" s="7">
        <v>162740.83</v>
      </c>
      <c r="I3" s="7">
        <v>325481.16</v>
      </c>
      <c r="J3" s="7">
        <v>175.68</v>
      </c>
      <c r="K3" s="4">
        <v>0.02876</v>
      </c>
      <c r="L3" s="4" t="s">
        <v>55</v>
      </c>
    </row>
    <row r="4" spans="1:12" ht="13.5" thickBot="1">
      <c r="A4" s="4" t="s">
        <v>13</v>
      </c>
      <c r="B4" s="4" t="s">
        <v>41</v>
      </c>
      <c r="C4" s="4">
        <v>3</v>
      </c>
      <c r="D4" s="4" t="str">
        <f t="shared" si="0"/>
        <v>1 A 2-3</v>
      </c>
      <c r="E4" s="7">
        <v>2914.65</v>
      </c>
      <c r="G4" s="4" t="s">
        <v>57</v>
      </c>
      <c r="H4" s="7">
        <v>325481.17</v>
      </c>
      <c r="I4" s="7">
        <v>650963.56</v>
      </c>
      <c r="J4" s="7">
        <v>222.49</v>
      </c>
      <c r="K4" s="4">
        <v>0.08989</v>
      </c>
      <c r="L4" s="4" t="s">
        <v>55</v>
      </c>
    </row>
    <row r="5" spans="1:12" ht="13.5" thickBot="1">
      <c r="A5" s="4" t="s">
        <v>13</v>
      </c>
      <c r="B5" s="4" t="s">
        <v>41</v>
      </c>
      <c r="C5" s="5">
        <v>4</v>
      </c>
      <c r="D5" s="4" t="str">
        <f t="shared" si="0"/>
        <v>1 A 2-4</v>
      </c>
      <c r="E5" s="7">
        <v>3926.6</v>
      </c>
      <c r="G5" s="4" t="s">
        <v>58</v>
      </c>
      <c r="H5" s="7">
        <v>650963.57</v>
      </c>
      <c r="I5" s="7">
        <v>976444.7</v>
      </c>
      <c r="J5" s="7">
        <v>515.06</v>
      </c>
      <c r="K5" s="4">
        <v>0.11031</v>
      </c>
      <c r="L5" s="4" t="s">
        <v>55</v>
      </c>
    </row>
    <row r="6" spans="1:12" ht="13.5" thickBot="1">
      <c r="A6" s="4" t="s">
        <v>13</v>
      </c>
      <c r="B6" s="4" t="s">
        <v>41</v>
      </c>
      <c r="C6" s="4">
        <v>5</v>
      </c>
      <c r="D6" s="4" t="str">
        <f t="shared" si="0"/>
        <v>1 A 2-5</v>
      </c>
      <c r="E6" s="7">
        <v>6500.18</v>
      </c>
      <c r="G6" s="4" t="s">
        <v>59</v>
      </c>
      <c r="H6" s="7">
        <v>976444.71</v>
      </c>
      <c r="I6" s="7">
        <v>1301927.1</v>
      </c>
      <c r="J6" s="7">
        <v>874.1</v>
      </c>
      <c r="K6" s="4">
        <v>0.11313</v>
      </c>
      <c r="L6" s="4">
        <v>50</v>
      </c>
    </row>
    <row r="7" spans="1:12" ht="13.5" thickBot="1">
      <c r="A7" s="4" t="s">
        <v>13</v>
      </c>
      <c r="B7" s="4" t="s">
        <v>41</v>
      </c>
      <c r="C7" s="4">
        <v>6</v>
      </c>
      <c r="D7" s="4" t="str">
        <f t="shared" si="0"/>
        <v>1 A 2-6</v>
      </c>
      <c r="E7" s="7">
        <v>9229.16</v>
      </c>
      <c r="G7" s="4" t="s">
        <v>60</v>
      </c>
      <c r="H7" s="7">
        <v>1301927.11</v>
      </c>
      <c r="I7" s="7">
        <v>1627408.26</v>
      </c>
      <c r="J7" s="7">
        <v>1242.31</v>
      </c>
      <c r="K7" s="4">
        <v>0.13149</v>
      </c>
      <c r="L7" s="4">
        <v>35</v>
      </c>
    </row>
    <row r="8" spans="1:12" ht="13.5" thickBot="1">
      <c r="A8" s="4" t="s">
        <v>13</v>
      </c>
      <c r="B8" s="4" t="s">
        <v>41</v>
      </c>
      <c r="C8" s="4">
        <v>7</v>
      </c>
      <c r="D8" s="4" t="str">
        <f t="shared" si="0"/>
        <v>1 A 2-7</v>
      </c>
      <c r="E8" s="7">
        <v>10578.3</v>
      </c>
      <c r="G8" s="4" t="s">
        <v>61</v>
      </c>
      <c r="H8" s="7">
        <v>1627408.27</v>
      </c>
      <c r="I8" s="7">
        <v>1952889.39</v>
      </c>
      <c r="J8" s="7">
        <v>1670.28</v>
      </c>
      <c r="K8" s="4">
        <v>0.13588</v>
      </c>
      <c r="L8" s="4">
        <v>25</v>
      </c>
    </row>
    <row r="9" spans="1:12" ht="13.5" thickBot="1">
      <c r="A9" s="4" t="s">
        <v>13</v>
      </c>
      <c r="B9" s="4" t="s">
        <v>42</v>
      </c>
      <c r="C9" s="4">
        <v>1</v>
      </c>
      <c r="D9" s="4" t="str">
        <f t="shared" si="0"/>
        <v>3 A 5-1</v>
      </c>
      <c r="E9" s="7" t="s">
        <v>40</v>
      </c>
      <c r="G9" s="4" t="s">
        <v>13</v>
      </c>
      <c r="H9" s="7">
        <v>1952889.4</v>
      </c>
      <c r="I9" s="7">
        <v>2278371.81</v>
      </c>
      <c r="J9" s="7">
        <v>2112.54</v>
      </c>
      <c r="K9" s="4">
        <v>0.14846</v>
      </c>
      <c r="L9" s="4" t="s">
        <v>55</v>
      </c>
    </row>
    <row r="10" spans="1:12" ht="13.5" thickBot="1">
      <c r="A10" s="4" t="s">
        <v>13</v>
      </c>
      <c r="B10" s="4" t="s">
        <v>42</v>
      </c>
      <c r="C10" s="4">
        <v>2</v>
      </c>
      <c r="D10" s="4" t="str">
        <f t="shared" si="0"/>
        <v>3 A 5-2</v>
      </c>
      <c r="E10" s="7">
        <v>1916.79</v>
      </c>
      <c r="G10" s="4" t="s">
        <v>62</v>
      </c>
      <c r="H10" s="7">
        <v>2278371.82</v>
      </c>
      <c r="I10" s="7">
        <v>2603852.96</v>
      </c>
      <c r="J10" s="7">
        <v>2595.75</v>
      </c>
      <c r="K10" s="4">
        <v>0.15527</v>
      </c>
      <c r="L10" s="4" t="s">
        <v>55</v>
      </c>
    </row>
    <row r="11" spans="1:12" ht="13.5" thickBot="1">
      <c r="A11" s="4" t="s">
        <v>13</v>
      </c>
      <c r="B11" s="4" t="s">
        <v>42</v>
      </c>
      <c r="C11" s="4">
        <v>3</v>
      </c>
      <c r="D11" s="4" t="str">
        <f t="shared" si="0"/>
        <v>3 A 5-3</v>
      </c>
      <c r="E11" s="7">
        <v>3227.54</v>
      </c>
      <c r="G11" s="4" t="s">
        <v>63</v>
      </c>
      <c r="H11" s="7">
        <v>2603852.97</v>
      </c>
      <c r="I11" s="7">
        <v>2929335.38</v>
      </c>
      <c r="J11" s="7">
        <v>3101.14</v>
      </c>
      <c r="K11" s="4">
        <v>0.15979</v>
      </c>
      <c r="L11" s="4" t="s">
        <v>55</v>
      </c>
    </row>
    <row r="12" spans="1:12" ht="13.5" thickBot="1">
      <c r="A12" s="4" t="s">
        <v>13</v>
      </c>
      <c r="B12" s="4" t="s">
        <v>42</v>
      </c>
      <c r="C12" s="4">
        <v>4</v>
      </c>
      <c r="D12" s="4" t="str">
        <f t="shared" si="0"/>
        <v>3 A 5-4</v>
      </c>
      <c r="E12" s="7">
        <v>4824.4</v>
      </c>
      <c r="G12" s="4" t="s">
        <v>64</v>
      </c>
      <c r="H12" s="7">
        <v>2929335.39</v>
      </c>
      <c r="I12" s="7">
        <v>3254816.51</v>
      </c>
      <c r="J12" s="7">
        <v>3476.93</v>
      </c>
      <c r="K12" s="4">
        <v>0.15814</v>
      </c>
      <c r="L12" s="4" t="s">
        <v>55</v>
      </c>
    </row>
    <row r="13" spans="1:12" ht="13.5" thickBot="1">
      <c r="A13" s="4" t="s">
        <v>13</v>
      </c>
      <c r="B13" s="4" t="s">
        <v>42</v>
      </c>
      <c r="C13" s="4">
        <v>5</v>
      </c>
      <c r="D13" s="4" t="str">
        <f t="shared" si="0"/>
        <v>3 A 5-5</v>
      </c>
      <c r="E13" s="7">
        <v>6518.5</v>
      </c>
      <c r="G13" s="5" t="s">
        <v>65</v>
      </c>
      <c r="H13" s="7">
        <v>3254816.52</v>
      </c>
      <c r="I13" s="7">
        <v>3580297.67</v>
      </c>
      <c r="J13" s="7">
        <v>4991.65</v>
      </c>
      <c r="K13" s="5">
        <v>0.16244</v>
      </c>
      <c r="L13" s="5" t="s">
        <v>55</v>
      </c>
    </row>
    <row r="14" spans="1:12" ht="13.5" thickBot="1">
      <c r="A14" s="4" t="s">
        <v>13</v>
      </c>
      <c r="B14" s="4" t="s">
        <v>42</v>
      </c>
      <c r="C14" s="4">
        <v>6</v>
      </c>
      <c r="D14" s="4" t="str">
        <f t="shared" si="0"/>
        <v>3 A 5-6</v>
      </c>
      <c r="E14" s="7">
        <v>10602.33</v>
      </c>
      <c r="G14" s="4" t="s">
        <v>66</v>
      </c>
      <c r="H14" s="7">
        <v>3580297.68</v>
      </c>
      <c r="I14" s="7">
        <v>3906090.04</v>
      </c>
      <c r="J14" s="7">
        <v>4707.94</v>
      </c>
      <c r="K14" s="4">
        <v>0.17872</v>
      </c>
      <c r="L14" s="4" t="s">
        <v>55</v>
      </c>
    </row>
    <row r="15" spans="1:12" ht="13.5" thickBot="1">
      <c r="A15" s="4" t="s">
        <v>13</v>
      </c>
      <c r="B15" s="4" t="s">
        <v>42</v>
      </c>
      <c r="C15" s="4">
        <v>7</v>
      </c>
      <c r="D15" s="4" t="str">
        <f t="shared" si="0"/>
        <v>3 A 5-7</v>
      </c>
      <c r="E15" s="7">
        <v>12315.24</v>
      </c>
      <c r="G15" s="4" t="s">
        <v>67</v>
      </c>
      <c r="H15" s="7">
        <v>3906090.05</v>
      </c>
      <c r="I15" s="7">
        <v>11718268.85</v>
      </c>
      <c r="J15" s="7">
        <v>5290.21</v>
      </c>
      <c r="K15" s="4">
        <v>0.19299</v>
      </c>
      <c r="L15" s="4" t="s">
        <v>55</v>
      </c>
    </row>
    <row r="16" spans="1:12" ht="13.5" thickBot="1">
      <c r="A16" s="4" t="s">
        <v>13</v>
      </c>
      <c r="B16" s="4" t="s">
        <v>43</v>
      </c>
      <c r="C16" s="4">
        <v>1</v>
      </c>
      <c r="D16" s="4" t="str">
        <f t="shared" si="0"/>
        <v>6 A 10-1</v>
      </c>
      <c r="E16" s="7" t="s">
        <v>40</v>
      </c>
      <c r="G16" s="4" t="s">
        <v>68</v>
      </c>
      <c r="H16" s="7">
        <v>11718268.86</v>
      </c>
      <c r="I16" s="7">
        <v>24663843.29</v>
      </c>
      <c r="J16" s="7">
        <v>20366.7</v>
      </c>
      <c r="K16" s="4">
        <v>0.19308</v>
      </c>
      <c r="L16" s="4" t="s">
        <v>55</v>
      </c>
    </row>
    <row r="17" spans="1:12" ht="13.5" thickBot="1">
      <c r="A17" s="4" t="s">
        <v>13</v>
      </c>
      <c r="B17" s="4" t="s">
        <v>43</v>
      </c>
      <c r="C17" s="4">
        <v>2</v>
      </c>
      <c r="D17" s="4" t="str">
        <f t="shared" si="0"/>
        <v>6 A 10-2</v>
      </c>
      <c r="E17" s="7">
        <v>2156.39</v>
      </c>
      <c r="G17" s="6" t="s">
        <v>69</v>
      </c>
      <c r="H17" s="7">
        <v>24663843.3</v>
      </c>
      <c r="I17" s="7" t="s">
        <v>70</v>
      </c>
      <c r="J17" s="7">
        <v>45362.23</v>
      </c>
      <c r="K17" s="6">
        <v>0.20109</v>
      </c>
      <c r="L17" s="6" t="s">
        <v>55</v>
      </c>
    </row>
    <row r="18" spans="1:5" ht="13.5" thickBot="1">
      <c r="A18" s="4" t="s">
        <v>13</v>
      </c>
      <c r="B18" s="4" t="s">
        <v>43</v>
      </c>
      <c r="C18" s="4">
        <v>3</v>
      </c>
      <c r="D18" s="4" t="str">
        <f t="shared" si="0"/>
        <v>6 A 10-3</v>
      </c>
      <c r="E18" s="7">
        <v>3220.5</v>
      </c>
    </row>
    <row r="19" spans="1:5" ht="13.5" thickBot="1">
      <c r="A19" s="4" t="s">
        <v>13</v>
      </c>
      <c r="B19" s="4" t="s">
        <v>43</v>
      </c>
      <c r="C19" s="4">
        <v>4</v>
      </c>
      <c r="D19" s="4" t="str">
        <f t="shared" si="0"/>
        <v>6 A 10-4</v>
      </c>
      <c r="E19" s="7">
        <v>5895.555</v>
      </c>
    </row>
    <row r="20" spans="1:5" ht="13.5" thickBot="1">
      <c r="A20" s="4" t="s">
        <v>13</v>
      </c>
      <c r="B20" s="4" t="s">
        <v>43</v>
      </c>
      <c r="C20" s="4">
        <v>5</v>
      </c>
      <c r="D20" s="4" t="str">
        <f t="shared" si="0"/>
        <v>6 A 10-5</v>
      </c>
      <c r="E20" s="7">
        <v>7207.71</v>
      </c>
    </row>
    <row r="21" spans="1:5" ht="13.5" thickBot="1">
      <c r="A21" s="4" t="s">
        <v>13</v>
      </c>
      <c r="B21" s="4" t="s">
        <v>43</v>
      </c>
      <c r="C21" s="4">
        <v>6</v>
      </c>
      <c r="D21" s="4" t="str">
        <f t="shared" si="0"/>
        <v>6 A 10-6</v>
      </c>
      <c r="E21" s="7">
        <v>11231.37</v>
      </c>
    </row>
    <row r="22" spans="1:5" ht="13.5" thickBot="1">
      <c r="A22" s="4" t="s">
        <v>13</v>
      </c>
      <c r="B22" s="4" t="s">
        <v>43</v>
      </c>
      <c r="C22" s="4">
        <v>7</v>
      </c>
      <c r="D22" s="4" t="str">
        <f t="shared" si="0"/>
        <v>6 A 10-7</v>
      </c>
      <c r="E22" s="7">
        <v>12947.53</v>
      </c>
    </row>
    <row r="23" spans="1:5" ht="13.5" thickBot="1">
      <c r="A23" s="4" t="s">
        <v>13</v>
      </c>
      <c r="B23" s="4" t="s">
        <v>44</v>
      </c>
      <c r="C23" s="4">
        <v>1</v>
      </c>
      <c r="D23" s="4" t="str">
        <f t="shared" si="0"/>
        <v>11 A 15-1</v>
      </c>
      <c r="E23" s="7" t="s">
        <v>40</v>
      </c>
    </row>
    <row r="24" spans="1:5" ht="13.5" thickBot="1">
      <c r="A24" s="4" t="s">
        <v>13</v>
      </c>
      <c r="B24" s="4" t="s">
        <v>44</v>
      </c>
      <c r="C24" s="4">
        <v>2</v>
      </c>
      <c r="D24" s="4" t="str">
        <f t="shared" si="0"/>
        <v>11 A 15-2</v>
      </c>
      <c r="E24" s="7" t="s">
        <v>40</v>
      </c>
    </row>
    <row r="25" spans="1:5" ht="13.5" thickBot="1">
      <c r="A25" s="4" t="s">
        <v>13</v>
      </c>
      <c r="B25" s="4" t="s">
        <v>44</v>
      </c>
      <c r="C25" s="4">
        <v>3</v>
      </c>
      <c r="D25" s="4" t="str">
        <f t="shared" si="0"/>
        <v>11 A 15-3</v>
      </c>
      <c r="E25" s="7">
        <v>3424.86</v>
      </c>
    </row>
    <row r="26" spans="1:5" ht="13.5" thickBot="1">
      <c r="A26" s="4" t="s">
        <v>13</v>
      </c>
      <c r="B26" s="4" t="s">
        <v>44</v>
      </c>
      <c r="C26" s="4">
        <v>4</v>
      </c>
      <c r="D26" s="4" t="str">
        <f t="shared" si="0"/>
        <v>11 A 15-4</v>
      </c>
      <c r="E26" s="7">
        <v>6250.72</v>
      </c>
    </row>
    <row r="27" spans="1:5" ht="13.5" thickBot="1">
      <c r="A27" s="4" t="s">
        <v>13</v>
      </c>
      <c r="B27" s="4" t="s">
        <v>44</v>
      </c>
      <c r="C27" s="4">
        <v>5</v>
      </c>
      <c r="D27" s="4" t="str">
        <f t="shared" si="0"/>
        <v>11 A 15-5</v>
      </c>
      <c r="E27" s="7">
        <v>8499.4</v>
      </c>
    </row>
    <row r="28" spans="1:5" ht="13.5" thickBot="1">
      <c r="A28" s="4" t="s">
        <v>13</v>
      </c>
      <c r="B28" s="4" t="s">
        <v>44</v>
      </c>
      <c r="C28" s="4">
        <v>6</v>
      </c>
      <c r="D28" s="4" t="str">
        <f t="shared" si="0"/>
        <v>11 A 15-6</v>
      </c>
      <c r="E28" s="7">
        <v>12680.03</v>
      </c>
    </row>
    <row r="29" spans="1:5" ht="13.5" thickBot="1">
      <c r="A29" s="4" t="s">
        <v>13</v>
      </c>
      <c r="B29" s="4" t="s">
        <v>44</v>
      </c>
      <c r="C29" s="4">
        <v>7</v>
      </c>
      <c r="D29" s="4" t="str">
        <f t="shared" si="0"/>
        <v>11 A 15-7</v>
      </c>
      <c r="E29" s="7">
        <v>14211.02</v>
      </c>
    </row>
    <row r="30" spans="1:5" ht="13.5" thickBot="1">
      <c r="A30" s="4" t="s">
        <v>13</v>
      </c>
      <c r="B30" s="4" t="s">
        <v>45</v>
      </c>
      <c r="C30" s="4">
        <v>1</v>
      </c>
      <c r="D30" s="4" t="str">
        <f t="shared" si="0"/>
        <v>16 A 20-1</v>
      </c>
      <c r="E30" s="7" t="s">
        <v>40</v>
      </c>
    </row>
    <row r="31" spans="1:5" ht="13.5" thickBot="1">
      <c r="A31" s="4" t="s">
        <v>13</v>
      </c>
      <c r="B31" s="4" t="s">
        <v>45</v>
      </c>
      <c r="C31" s="4">
        <v>2</v>
      </c>
      <c r="D31" s="4" t="str">
        <f t="shared" si="0"/>
        <v>16 A 20-2</v>
      </c>
      <c r="E31" s="7" t="s">
        <v>40</v>
      </c>
    </row>
    <row r="32" spans="1:5" ht="13.5" thickBot="1">
      <c r="A32" s="4" t="s">
        <v>13</v>
      </c>
      <c r="B32" s="4" t="s">
        <v>45</v>
      </c>
      <c r="C32" s="4">
        <v>3</v>
      </c>
      <c r="D32" s="4" t="str">
        <f t="shared" si="0"/>
        <v>16 A 20-3</v>
      </c>
      <c r="E32" s="7">
        <v>3882.91</v>
      </c>
    </row>
    <row r="33" spans="1:5" ht="13.5" thickBot="1">
      <c r="A33" s="4" t="s">
        <v>13</v>
      </c>
      <c r="B33" s="4" t="s">
        <v>45</v>
      </c>
      <c r="C33" s="4">
        <v>4</v>
      </c>
      <c r="D33" s="4" t="str">
        <f t="shared" si="0"/>
        <v>16 A 20-4</v>
      </c>
      <c r="E33" s="7">
        <v>7090.74</v>
      </c>
    </row>
    <row r="34" spans="1:5" ht="13.5" thickBot="1">
      <c r="A34" s="4" t="s">
        <v>13</v>
      </c>
      <c r="B34" s="4" t="s">
        <v>45</v>
      </c>
      <c r="C34" s="4">
        <v>5</v>
      </c>
      <c r="D34" s="4" t="str">
        <f t="shared" si="0"/>
        <v>16 A 20-5</v>
      </c>
      <c r="E34" s="7">
        <v>9579.74</v>
      </c>
    </row>
    <row r="35" spans="1:5" ht="13.5" thickBot="1">
      <c r="A35" s="4" t="s">
        <v>13</v>
      </c>
      <c r="B35" s="4" t="s">
        <v>45</v>
      </c>
      <c r="C35" s="4">
        <v>6</v>
      </c>
      <c r="D35" s="4" t="str">
        <f t="shared" si="0"/>
        <v>16 A 20-6</v>
      </c>
      <c r="E35" s="7">
        <v>14553.44</v>
      </c>
    </row>
    <row r="36" spans="1:5" ht="13.5" thickBot="1">
      <c r="A36" s="4" t="s">
        <v>13</v>
      </c>
      <c r="B36" s="4" t="s">
        <v>45</v>
      </c>
      <c r="C36" s="4">
        <v>7</v>
      </c>
      <c r="D36" s="4" t="str">
        <f t="shared" si="0"/>
        <v>16 A 20-7</v>
      </c>
      <c r="E36" s="7">
        <v>16779.46</v>
      </c>
    </row>
    <row r="37" spans="1:5" ht="13.5" thickBot="1">
      <c r="A37" s="4" t="s">
        <v>13</v>
      </c>
      <c r="B37" s="4" t="s">
        <v>46</v>
      </c>
      <c r="C37" s="4">
        <v>1</v>
      </c>
      <c r="D37" s="4" t="str">
        <f t="shared" si="0"/>
        <v>21 o MÁS-1</v>
      </c>
      <c r="E37" s="7" t="s">
        <v>40</v>
      </c>
    </row>
    <row r="38" spans="1:5" ht="13.5" thickBot="1">
      <c r="A38" s="4" t="s">
        <v>13</v>
      </c>
      <c r="B38" s="4" t="s">
        <v>46</v>
      </c>
      <c r="C38" s="4">
        <v>2</v>
      </c>
      <c r="D38" s="4" t="str">
        <f t="shared" si="0"/>
        <v>21 o MÁS-2</v>
      </c>
      <c r="E38" s="7" t="s">
        <v>40</v>
      </c>
    </row>
    <row r="39" spans="1:5" ht="13.5" thickBot="1">
      <c r="A39" s="4" t="s">
        <v>13</v>
      </c>
      <c r="B39" s="4" t="s">
        <v>46</v>
      </c>
      <c r="C39" s="4">
        <v>3</v>
      </c>
      <c r="D39" s="4" t="str">
        <f t="shared" si="0"/>
        <v>21 o MÁS-3</v>
      </c>
      <c r="E39" s="7">
        <v>3949.16</v>
      </c>
    </row>
    <row r="40" spans="1:5" ht="13.5" thickBot="1">
      <c r="A40" s="4" t="s">
        <v>13</v>
      </c>
      <c r="B40" s="4" t="s">
        <v>46</v>
      </c>
      <c r="C40" s="4">
        <v>4</v>
      </c>
      <c r="D40" s="4" t="str">
        <f t="shared" si="0"/>
        <v>21 o MÁS-4</v>
      </c>
      <c r="E40" s="7">
        <v>7209.12</v>
      </c>
    </row>
    <row r="41" spans="1:5" ht="13.5" thickBot="1">
      <c r="A41" s="4" t="s">
        <v>13</v>
      </c>
      <c r="B41" s="4" t="s">
        <v>46</v>
      </c>
      <c r="C41" s="4">
        <v>5</v>
      </c>
      <c r="D41" s="4" t="str">
        <f t="shared" si="0"/>
        <v>21 o MÁS-5</v>
      </c>
      <c r="E41" s="7">
        <v>9740.41</v>
      </c>
    </row>
    <row r="42" spans="1:5" ht="13.5" thickBot="1">
      <c r="A42" s="4" t="s">
        <v>13</v>
      </c>
      <c r="B42" s="4" t="s">
        <v>46</v>
      </c>
      <c r="C42" s="4">
        <v>6</v>
      </c>
      <c r="D42" s="4" t="str">
        <f t="shared" si="0"/>
        <v>21 o MÁS-6</v>
      </c>
      <c r="E42" s="7">
        <v>17157.05</v>
      </c>
    </row>
    <row r="43" spans="1:5" ht="13.5" thickBot="1">
      <c r="A43" s="4" t="s">
        <v>13</v>
      </c>
      <c r="B43" s="4" t="s">
        <v>46</v>
      </c>
      <c r="C43" s="6">
        <v>7</v>
      </c>
      <c r="D43" s="4" t="str">
        <f t="shared" si="0"/>
        <v>21 o MÁS-7</v>
      </c>
      <c r="E43" s="7">
        <v>19434.06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dcterms:created xsi:type="dcterms:W3CDTF">2013-01-09T18:44:41Z</dcterms:created>
  <dcterms:modified xsi:type="dcterms:W3CDTF">2013-01-09T19:53:31Z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